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8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'Sheet2'!$A:$IV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<sst xmlns="http://schemas.openxmlformats.org/spreadsheetml/2006/main" count="113" uniqueCount="89">
  <si>
    <t>Certificat de paiement</t>
  </si>
  <si>
    <t>Date</t>
  </si>
  <si>
    <t>Certificat no.</t>
  </si>
  <si>
    <t>À  (propriétaire)</t>
  </si>
  <si>
    <t>Projet:</t>
  </si>
  <si>
    <t xml:space="preserve">   rue Chaumont</t>
  </si>
  <si>
    <t xml:space="preserve">   Ste-Anne-des-Plaines (Québec)</t>
  </si>
  <si>
    <t>Dossier de l'architecte no.:</t>
  </si>
  <si>
    <t>Entrepreneur:</t>
  </si>
  <si>
    <t>État de compte</t>
  </si>
  <si>
    <t>Montant original du contrat (taxes excluses):</t>
  </si>
  <si>
    <t>Montant des travaux exécutés:</t>
  </si>
  <si>
    <t>Suppléments autorisés:</t>
  </si>
  <si>
    <t>Sous-total:</t>
  </si>
  <si>
    <t>Crédits autorisés:</t>
  </si>
  <si>
    <t>Plus TPS:</t>
  </si>
  <si>
    <t>Montant du contrat à ce jour:</t>
  </si>
  <si>
    <t>Plus TVQ:</t>
  </si>
  <si>
    <t>Moins montant des certificats antérieurs:</t>
  </si>
  <si>
    <t>Montant du présent certificat:</t>
  </si>
  <si>
    <t>La présente certifie que conformément au termes du contrat la demande de paiement ci-jointe a été</t>
  </si>
  <si>
    <t xml:space="preserve">jugée raisonnable (avec les modifications indiquées) et qu'un montant de </t>
  </si>
  <si>
    <t>incluant la TPS au montant de de:</t>
  </si>
  <si>
    <t>et la TVQ au montant de:</t>
  </si>
  <si>
    <t>est payable à l'entrepreneur pour les travaux exécutés</t>
  </si>
  <si>
    <t>du</t>
  </si>
  <si>
    <t>au</t>
  </si>
  <si>
    <t>Emis par:</t>
  </si>
  <si>
    <t>Signature:</t>
  </si>
  <si>
    <t xml:space="preserve">   Larry O'Shaughnessy, architecte</t>
  </si>
  <si>
    <t>Page/Nombre total de pages</t>
  </si>
  <si>
    <t>Certificat No:</t>
  </si>
  <si>
    <t>2 de 3</t>
  </si>
  <si>
    <t>Description des travaux:</t>
  </si>
  <si>
    <t>Ventilation des coûts</t>
  </si>
  <si>
    <t>Travaux exécutés</t>
  </si>
  <si>
    <t>Demande</t>
  </si>
  <si>
    <t>Présente</t>
  </si>
  <si>
    <t>9718/ École Mgr-Chaumont</t>
  </si>
  <si>
    <t>à date</t>
  </si>
  <si>
    <t>antérieure</t>
  </si>
  <si>
    <t>Ste-Anne-des-Plaines</t>
  </si>
  <si>
    <t>%</t>
  </si>
  <si>
    <t>Montants</t>
  </si>
  <si>
    <t>DÉMOLITION</t>
  </si>
  <si>
    <t>MAÇONNERIE</t>
  </si>
  <si>
    <t>MÉTAUX OUVRÉS</t>
  </si>
  <si>
    <t>FENÊTRES EN ALUMINIUM</t>
  </si>
  <si>
    <t>QUINCAILLERIE</t>
  </si>
  <si>
    <t>SYSTÈME INTÉRIEUR</t>
  </si>
  <si>
    <t xml:space="preserve"> </t>
  </si>
  <si>
    <t>Soldes reportés:</t>
  </si>
  <si>
    <t>SOUS-TOTAL:</t>
  </si>
  <si>
    <t>3 de 3</t>
  </si>
  <si>
    <t>Demandes</t>
  </si>
  <si>
    <t>antérieures</t>
  </si>
  <si>
    <t>GRAND-TOTAL:</t>
  </si>
  <si>
    <t xml:space="preserve">   École Mgr-Conrad Chaumont (Re-fenestration)</t>
  </si>
  <si>
    <t xml:space="preserve">   9826</t>
  </si>
  <si>
    <t xml:space="preserve">   a/s M. Michel Viens</t>
  </si>
  <si>
    <t xml:space="preserve">   St-Eustache (Québec)</t>
  </si>
  <si>
    <t xml:space="preserve">   Les Portes et Fenêtres A.D.G. Ltée</t>
  </si>
  <si>
    <t xml:space="preserve">   3340, rue Jacob-Jordan</t>
  </si>
  <si>
    <t xml:space="preserve">   Terrebonne (Québec) J6X 4J6</t>
  </si>
  <si>
    <t>9826/ École Mgr-Chaumont</t>
  </si>
  <si>
    <t>MODIFICATIONS APPROUVÉES</t>
  </si>
  <si>
    <t>Montant total du contrat (taxes incluses):</t>
  </si>
  <si>
    <t>PANNEAUX REV. MÉTALLIQUES</t>
  </si>
  <si>
    <t>SOLINS &amp; GARNITURE MÉTALL.</t>
  </si>
  <si>
    <t>PORTES/CADRES D'ACIER</t>
  </si>
  <si>
    <t>PORTES EN BOIS</t>
  </si>
  <si>
    <t>PEINTURAGE</t>
  </si>
  <si>
    <t>CONDITIONS GÉNÉRALES</t>
  </si>
  <si>
    <t>ADMINISTRATION &amp; PROFITS</t>
  </si>
  <si>
    <t xml:space="preserve">   J7R 6V6</t>
  </si>
  <si>
    <t xml:space="preserve">   Édifice Le Carrefour</t>
  </si>
  <si>
    <t xml:space="preserve">   430, boul. Arthur-Sauvé, bur. 5070</t>
  </si>
  <si>
    <t xml:space="preserve">  CSSMI</t>
  </si>
  <si>
    <t>AM-01: Mortier, solins, chantepleurs</t>
  </si>
  <si>
    <t>AM-02: Remplacement de garde-corps</t>
  </si>
  <si>
    <t>AM-03: Plinthes et bases de casiers</t>
  </si>
  <si>
    <t xml:space="preserve">   le 03 mars 2000</t>
  </si>
  <si>
    <t>-05-</t>
  </si>
  <si>
    <t xml:space="preserve">Retenue (0%): retenue de 1% libérée </t>
  </si>
  <si>
    <t>mille quatre cents quatre-vingt un et 41/100 dollars</t>
  </si>
  <si>
    <t>Note: Le montant de retenu libéré est de 1287,90$ plus 90,15$ de TPS et 103,35$ de TVQ = 1 481,41$ = 1% du contrat total.</t>
  </si>
  <si>
    <t>*** LIBÉRATION DE LA BALANCE DE LA RETENUE ***</t>
  </si>
  <si>
    <t>15 décembre 1999</t>
  </si>
  <si>
    <t>03 mars 2000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</si>
</sst>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_-* #,##0.00\ &quot;$&quot;_-;\-* #,##0.00\ &quot;$&quot;_-;_-* &quot;-&quot;??\ &quot;$&quot;_-;_-@_-"/>
    <numFmt numFmtId="173" formatCode="#,##0.00_$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7" fontId="4" fillId="0" borderId="0" xfId="0" applyNumberFormat="1" applyFont="1" applyAlignment="1">
      <alignment/>
    </xf>
    <xf numFmtId="7" fontId="4" fillId="0" borderId="1" xfId="0" applyNumberFormat="1" applyFont="1" applyBorder="1" applyAlignment="1">
      <alignment/>
    </xf>
    <xf numFmtId="7" fontId="4" fillId="0" borderId="2" xfId="0" applyNumberFormat="1" applyFont="1" applyBorder="1" applyAlignment="1">
      <alignment/>
    </xf>
    <xf numFmtId="7" fontId="4" fillId="0" borderId="3" xfId="0" applyNumberFormat="1" applyFont="1" applyBorder="1" applyAlignment="1">
      <alignment/>
    </xf>
    <xf numFmtId="7" fontId="0" fillId="0" borderId="4" xfId="0" applyNumberFormat="1" applyFont="1" applyBorder="1" applyAlignment="1">
      <alignment/>
    </xf>
    <xf numFmtId="7" fontId="0" fillId="0" borderId="5" xfId="0" applyNumberFormat="1" applyFont="1" applyBorder="1" applyAlignment="1">
      <alignment/>
    </xf>
    <xf numFmtId="7" fontId="4" fillId="0" borderId="5" xfId="0" applyNumberFormat="1" applyFont="1" applyBorder="1" applyAlignment="1">
      <alignment/>
    </xf>
    <xf numFmtId="7" fontId="4" fillId="0" borderId="4" xfId="0" applyNumberFormat="1" applyFont="1" applyBorder="1" applyAlignment="1">
      <alignment/>
    </xf>
    <xf numFmtId="7" fontId="4" fillId="0" borderId="6" xfId="0" applyNumberFormat="1" applyFont="1" applyBorder="1" applyAlignment="1">
      <alignment/>
    </xf>
    <xf numFmtId="7" fontId="4" fillId="0" borderId="7" xfId="0" applyNumberFormat="1" applyFont="1" applyBorder="1" applyAlignment="1">
      <alignment/>
    </xf>
    <xf numFmtId="7" fontId="0" fillId="0" borderId="4" xfId="0" applyNumberFormat="1" applyFont="1" applyBorder="1" applyAlignment="1">
      <alignment horizontal="center"/>
    </xf>
    <xf numFmtId="7" fontId="4" fillId="0" borderId="8" xfId="0" applyNumberFormat="1" applyFont="1" applyBorder="1" applyAlignment="1">
      <alignment/>
    </xf>
    <xf numFmtId="7" fontId="0" fillId="0" borderId="9" xfId="0" applyNumberFormat="1" applyFont="1" applyBorder="1" applyAlignment="1">
      <alignment horizontal="right"/>
    </xf>
    <xf numFmtId="7" fontId="0" fillId="0" borderId="8" xfId="0" applyNumberFormat="1" applyFont="1" applyBorder="1" applyAlignment="1">
      <alignment horizontal="center"/>
    </xf>
    <xf numFmtId="7" fontId="4" fillId="0" borderId="9" xfId="0" applyNumberFormat="1" applyFont="1" applyBorder="1" applyAlignment="1">
      <alignment/>
    </xf>
    <xf numFmtId="7" fontId="0" fillId="0" borderId="4" xfId="0" applyNumberFormat="1" applyFont="1" applyBorder="1" applyAlignment="1">
      <alignment horizontal="center"/>
    </xf>
    <xf numFmtId="7" fontId="0" fillId="0" borderId="6" xfId="0" applyNumberFormat="1" applyFont="1" applyBorder="1" applyAlignment="1">
      <alignment horizontal="left"/>
    </xf>
    <xf numFmtId="7" fontId="0" fillId="0" borderId="7" xfId="0" applyNumberFormat="1" applyFont="1" applyBorder="1" applyAlignment="1">
      <alignment horizontal="center"/>
    </xf>
    <xf numFmtId="7" fontId="5" fillId="0" borderId="0" xfId="0" applyNumberFormat="1" applyFont="1" applyAlignment="1">
      <alignment horizontal="right"/>
    </xf>
    <xf numFmtId="9" fontId="7" fillId="0" borderId="0" xfId="19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4" fontId="7" fillId="0" borderId="0" xfId="17" applyFont="1" applyAlignment="1">
      <alignment horizontal="right"/>
    </xf>
    <xf numFmtId="0" fontId="0" fillId="0" borderId="0" xfId="0" applyAlignment="1">
      <alignment horizontal="right"/>
    </xf>
    <xf numFmtId="44" fontId="1" fillId="0" borderId="0" xfId="17" applyFont="1" applyAlignment="1">
      <alignment horizontal="right"/>
    </xf>
    <xf numFmtId="0" fontId="0" fillId="0" borderId="10" xfId="0" applyFont="1" applyBorder="1" applyAlignment="1">
      <alignment horizontal="left"/>
    </xf>
    <xf numFmtId="44" fontId="0" fillId="0" borderId="10" xfId="17" applyFont="1" applyBorder="1" applyAlignment="1">
      <alignment horizontal="right"/>
    </xf>
    <xf numFmtId="9" fontId="0" fillId="0" borderId="10" xfId="19" applyFont="1" applyBorder="1" applyAlignment="1">
      <alignment horizontal="center"/>
    </xf>
    <xf numFmtId="0" fontId="6" fillId="0" borderId="0" xfId="0" applyFont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7" fontId="0" fillId="0" borderId="6" xfId="0" applyNumberFormat="1" applyFont="1" applyBorder="1" applyAlignment="1">
      <alignment horizontal="center"/>
    </xf>
    <xf numFmtId="44" fontId="7" fillId="0" borderId="7" xfId="17" applyFont="1" applyBorder="1" applyAlignment="1">
      <alignment horizontal="right"/>
    </xf>
    <xf numFmtId="44" fontId="4" fillId="0" borderId="11" xfId="17" applyFont="1" applyBorder="1" applyAlignment="1">
      <alignment horizontal="right"/>
    </xf>
    <xf numFmtId="44" fontId="1" fillId="0" borderId="11" xfId="17" applyFont="1" applyBorder="1" applyAlignment="1">
      <alignment horizontal="right"/>
    </xf>
    <xf numFmtId="44" fontId="1" fillId="0" borderId="2" xfId="17" applyFont="1" applyBorder="1" applyAlignment="1">
      <alignment horizontal="right"/>
    </xf>
    <xf numFmtId="49" fontId="1" fillId="0" borderId="6" xfId="0" applyNumberFormat="1" applyFont="1" applyBorder="1" applyAlignment="1">
      <alignment horizontal="centerContinuous"/>
    </xf>
    <xf numFmtId="44" fontId="1" fillId="0" borderId="12" xfId="17" applyFont="1" applyBorder="1" applyAlignment="1">
      <alignment horizontal="centerContinuous"/>
    </xf>
    <xf numFmtId="44" fontId="1" fillId="0" borderId="7" xfId="17" applyFont="1" applyBorder="1" applyAlignment="1">
      <alignment horizontal="centerContinuous"/>
    </xf>
    <xf numFmtId="44" fontId="7" fillId="0" borderId="5" xfId="17" applyFont="1" applyBorder="1" applyAlignment="1">
      <alignment horizontal="right"/>
    </xf>
    <xf numFmtId="7" fontId="4" fillId="0" borderId="6" xfId="0" applyNumberFormat="1" applyFont="1" applyBorder="1" applyAlignment="1">
      <alignment horizontal="centerContinuous"/>
    </xf>
    <xf numFmtId="7" fontId="4" fillId="0" borderId="7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4" fontId="0" fillId="0" borderId="10" xfId="17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44" fontId="1" fillId="0" borderId="14" xfId="17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9" fontId="1" fillId="0" borderId="14" xfId="19" applyFont="1" applyBorder="1" applyAlignment="1">
      <alignment horizontal="center"/>
    </xf>
    <xf numFmtId="9" fontId="2" fillId="0" borderId="10" xfId="19" applyFont="1" applyBorder="1" applyAlignment="1">
      <alignment horizontal="center"/>
    </xf>
    <xf numFmtId="44" fontId="2" fillId="0" borderId="10" xfId="17" applyFont="1" applyBorder="1" applyAlignment="1">
      <alignment horizontal="right"/>
    </xf>
    <xf numFmtId="49" fontId="0" fillId="0" borderId="9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7" fontId="1" fillId="0" borderId="9" xfId="0" applyNumberFormat="1" applyFont="1" applyBorder="1" applyAlignment="1">
      <alignment horizontal="centerContinuous"/>
    </xf>
    <xf numFmtId="7" fontId="4" fillId="0" borderId="8" xfId="0" applyNumberFormat="1" applyFont="1" applyBorder="1" applyAlignment="1">
      <alignment horizontal="centerContinuous"/>
    </xf>
    <xf numFmtId="7" fontId="1" fillId="0" borderId="4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right"/>
    </xf>
    <xf numFmtId="7" fontId="0" fillId="0" borderId="0" xfId="0" applyNumberFormat="1" applyAlignment="1">
      <alignment/>
    </xf>
    <xf numFmtId="7" fontId="1" fillId="0" borderId="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7" fontId="1" fillId="0" borderId="9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44" fontId="0" fillId="0" borderId="4" xfId="17" applyFont="1" applyBorder="1" applyAlignment="1">
      <alignment horizontal="right"/>
    </xf>
    <xf numFmtId="9" fontId="0" fillId="0" borderId="4" xfId="19" applyFont="1" applyBorder="1" applyAlignment="1">
      <alignment horizontal="center"/>
    </xf>
    <xf numFmtId="7" fontId="0" fillId="0" borderId="15" xfId="0" applyNumberFormat="1" applyFont="1" applyBorder="1" applyAlignment="1">
      <alignment horizontal="left"/>
    </xf>
    <xf numFmtId="44" fontId="7" fillId="0" borderId="16" xfId="17" applyFont="1" applyBorder="1" applyAlignment="1">
      <alignment horizontal="right"/>
    </xf>
    <xf numFmtId="9" fontId="7" fillId="0" borderId="17" xfId="19" applyFont="1" applyBorder="1" applyAlignment="1">
      <alignment horizontal="center"/>
    </xf>
    <xf numFmtId="7" fontId="4" fillId="0" borderId="17" xfId="0" applyNumberFormat="1" applyFont="1" applyBorder="1" applyAlignment="1">
      <alignment/>
    </xf>
    <xf numFmtId="7" fontId="4" fillId="0" borderId="16" xfId="0" applyNumberFormat="1" applyFont="1" applyBorder="1" applyAlignment="1">
      <alignment/>
    </xf>
    <xf numFmtId="7" fontId="4" fillId="0" borderId="18" xfId="0" applyNumberFormat="1" applyFont="1" applyBorder="1" applyAlignment="1">
      <alignment/>
    </xf>
    <xf numFmtId="44" fontId="0" fillId="0" borderId="19" xfId="17" applyFont="1" applyBorder="1" applyAlignment="1">
      <alignment horizontal="right"/>
    </xf>
    <xf numFmtId="44" fontId="0" fillId="0" borderId="20" xfId="17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44" fontId="1" fillId="0" borderId="0" xfId="17" applyFont="1" applyBorder="1" applyAlignment="1">
      <alignment horizontal="right"/>
    </xf>
    <xf numFmtId="9" fontId="1" fillId="0" borderId="0" xfId="19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7" fontId="6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44</xdr:row>
      <xdr:rowOff>123825</xdr:rowOff>
    </xdr:from>
    <xdr:to>
      <xdr:col>1</xdr:col>
      <xdr:colOff>809625</xdr:colOff>
      <xdr:row>45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3419475" y="7896225"/>
          <a:ext cx="190500" cy="209550"/>
          <a:chOff x="12" y="0"/>
          <a:chExt cx="19943" cy="2000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225" y="0"/>
            <a:ext cx="50" cy="200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216" y="18795"/>
            <a:ext cx="12150" cy="45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flipV="1">
            <a:off x="12850" y="17415"/>
            <a:ext cx="4801" cy="1250"/>
          </a:xfrm>
          <a:prstGeom prst="arc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12" y="5255"/>
            <a:ext cx="19943" cy="7485"/>
          </a:xfrm>
          <a:custGeom>
            <a:pathLst>
              <a:path h="20000" w="20000">
                <a:moveTo>
                  <a:pt x="13071" y="119"/>
                </a:moveTo>
                <a:lnTo>
                  <a:pt x="13022" y="0"/>
                </a:lnTo>
                <a:lnTo>
                  <a:pt x="12826" y="0"/>
                </a:lnTo>
                <a:lnTo>
                  <a:pt x="12678" y="119"/>
                </a:lnTo>
                <a:lnTo>
                  <a:pt x="12629" y="119"/>
                </a:lnTo>
                <a:lnTo>
                  <a:pt x="12432" y="238"/>
                </a:lnTo>
                <a:lnTo>
                  <a:pt x="12334" y="476"/>
                </a:lnTo>
                <a:lnTo>
                  <a:pt x="12285" y="476"/>
                </a:lnTo>
                <a:lnTo>
                  <a:pt x="12138" y="476"/>
                </a:lnTo>
                <a:lnTo>
                  <a:pt x="12039" y="476"/>
                </a:lnTo>
                <a:lnTo>
                  <a:pt x="11843" y="595"/>
                </a:lnTo>
                <a:lnTo>
                  <a:pt x="11695" y="714"/>
                </a:lnTo>
                <a:lnTo>
                  <a:pt x="11499" y="833"/>
                </a:lnTo>
                <a:lnTo>
                  <a:pt x="11302" y="833"/>
                </a:lnTo>
                <a:lnTo>
                  <a:pt x="11155" y="1071"/>
                </a:lnTo>
                <a:lnTo>
                  <a:pt x="10958" y="1190"/>
                </a:lnTo>
                <a:lnTo>
                  <a:pt x="10762" y="1190"/>
                </a:lnTo>
                <a:lnTo>
                  <a:pt x="10565" y="1310"/>
                </a:lnTo>
                <a:lnTo>
                  <a:pt x="10418" y="1548"/>
                </a:lnTo>
                <a:lnTo>
                  <a:pt x="10074" y="1548"/>
                </a:lnTo>
                <a:lnTo>
                  <a:pt x="9631" y="1905"/>
                </a:lnTo>
                <a:lnTo>
                  <a:pt x="9287" y="2262"/>
                </a:lnTo>
                <a:lnTo>
                  <a:pt x="9091" y="2262"/>
                </a:lnTo>
                <a:lnTo>
                  <a:pt x="8845" y="2500"/>
                </a:lnTo>
                <a:lnTo>
                  <a:pt x="8600" y="2619"/>
                </a:lnTo>
                <a:lnTo>
                  <a:pt x="8403" y="2738"/>
                </a:lnTo>
                <a:lnTo>
                  <a:pt x="8108" y="2738"/>
                </a:lnTo>
                <a:lnTo>
                  <a:pt x="7813" y="2976"/>
                </a:lnTo>
                <a:lnTo>
                  <a:pt x="7568" y="3095"/>
                </a:lnTo>
                <a:lnTo>
                  <a:pt x="7273" y="3333"/>
                </a:lnTo>
                <a:lnTo>
                  <a:pt x="6781" y="3690"/>
                </a:lnTo>
                <a:lnTo>
                  <a:pt x="6486" y="3690"/>
                </a:lnTo>
                <a:lnTo>
                  <a:pt x="6290" y="4048"/>
                </a:lnTo>
                <a:lnTo>
                  <a:pt x="6044" y="4048"/>
                </a:lnTo>
                <a:lnTo>
                  <a:pt x="5799" y="4286"/>
                </a:lnTo>
                <a:lnTo>
                  <a:pt x="5504" y="4524"/>
                </a:lnTo>
                <a:lnTo>
                  <a:pt x="5356" y="4643"/>
                </a:lnTo>
                <a:lnTo>
                  <a:pt x="5160" y="4762"/>
                </a:lnTo>
                <a:lnTo>
                  <a:pt x="5012" y="4881"/>
                </a:lnTo>
                <a:lnTo>
                  <a:pt x="4767" y="5119"/>
                </a:lnTo>
                <a:lnTo>
                  <a:pt x="4521" y="5476"/>
                </a:lnTo>
                <a:lnTo>
                  <a:pt x="4226" y="5714"/>
                </a:lnTo>
                <a:lnTo>
                  <a:pt x="3735" y="6071"/>
                </a:lnTo>
                <a:lnTo>
                  <a:pt x="3538" y="6190"/>
                </a:lnTo>
                <a:lnTo>
                  <a:pt x="3391" y="6548"/>
                </a:lnTo>
                <a:lnTo>
                  <a:pt x="3145" y="6905"/>
                </a:lnTo>
                <a:lnTo>
                  <a:pt x="2948" y="7024"/>
                </a:lnTo>
                <a:lnTo>
                  <a:pt x="2752" y="7143"/>
                </a:lnTo>
                <a:lnTo>
                  <a:pt x="2555" y="7262"/>
                </a:lnTo>
                <a:lnTo>
                  <a:pt x="2408" y="7500"/>
                </a:lnTo>
                <a:lnTo>
                  <a:pt x="2211" y="7857"/>
                </a:lnTo>
                <a:lnTo>
                  <a:pt x="1916" y="8095"/>
                </a:lnTo>
                <a:lnTo>
                  <a:pt x="1769" y="8333"/>
                </a:lnTo>
                <a:lnTo>
                  <a:pt x="1572" y="8571"/>
                </a:lnTo>
                <a:lnTo>
                  <a:pt x="1376" y="8690"/>
                </a:lnTo>
                <a:lnTo>
                  <a:pt x="1229" y="9167"/>
                </a:lnTo>
                <a:lnTo>
                  <a:pt x="1032" y="9405"/>
                </a:lnTo>
                <a:lnTo>
                  <a:pt x="835" y="9762"/>
                </a:lnTo>
                <a:lnTo>
                  <a:pt x="737" y="10000"/>
                </a:lnTo>
                <a:lnTo>
                  <a:pt x="590" y="10357"/>
                </a:lnTo>
                <a:lnTo>
                  <a:pt x="491" y="10714"/>
                </a:lnTo>
                <a:lnTo>
                  <a:pt x="393" y="11071"/>
                </a:lnTo>
                <a:lnTo>
                  <a:pt x="344" y="11310"/>
                </a:lnTo>
                <a:lnTo>
                  <a:pt x="246" y="11667"/>
                </a:lnTo>
                <a:lnTo>
                  <a:pt x="197" y="12024"/>
                </a:lnTo>
                <a:lnTo>
                  <a:pt x="147" y="12381"/>
                </a:lnTo>
                <a:lnTo>
                  <a:pt x="49" y="12738"/>
                </a:lnTo>
                <a:lnTo>
                  <a:pt x="49" y="13333"/>
                </a:lnTo>
                <a:lnTo>
                  <a:pt x="0" y="13810"/>
                </a:lnTo>
                <a:lnTo>
                  <a:pt x="0" y="16190"/>
                </a:lnTo>
                <a:lnTo>
                  <a:pt x="49" y="16310"/>
                </a:lnTo>
                <a:lnTo>
                  <a:pt x="147" y="16548"/>
                </a:lnTo>
                <a:lnTo>
                  <a:pt x="295" y="16786"/>
                </a:lnTo>
                <a:lnTo>
                  <a:pt x="393" y="17024"/>
                </a:lnTo>
                <a:lnTo>
                  <a:pt x="491" y="17381"/>
                </a:lnTo>
                <a:lnTo>
                  <a:pt x="541" y="17381"/>
                </a:lnTo>
                <a:lnTo>
                  <a:pt x="688" y="17738"/>
                </a:lnTo>
                <a:lnTo>
                  <a:pt x="835" y="17857"/>
                </a:lnTo>
                <a:lnTo>
                  <a:pt x="934" y="18095"/>
                </a:lnTo>
                <a:lnTo>
                  <a:pt x="1130" y="18333"/>
                </a:lnTo>
                <a:lnTo>
                  <a:pt x="1327" y="18452"/>
                </a:lnTo>
                <a:lnTo>
                  <a:pt x="1474" y="18571"/>
                </a:lnTo>
                <a:lnTo>
                  <a:pt x="1572" y="18810"/>
                </a:lnTo>
                <a:lnTo>
                  <a:pt x="1769" y="18810"/>
                </a:lnTo>
                <a:lnTo>
                  <a:pt x="1867" y="19167"/>
                </a:lnTo>
                <a:lnTo>
                  <a:pt x="2064" y="19167"/>
                </a:lnTo>
                <a:lnTo>
                  <a:pt x="2310" y="19405"/>
                </a:lnTo>
                <a:lnTo>
                  <a:pt x="2408" y="19405"/>
                </a:lnTo>
                <a:lnTo>
                  <a:pt x="2604" y="19524"/>
                </a:lnTo>
                <a:lnTo>
                  <a:pt x="2752" y="19524"/>
                </a:lnTo>
                <a:lnTo>
                  <a:pt x="2899" y="19643"/>
                </a:lnTo>
                <a:lnTo>
                  <a:pt x="3145" y="19762"/>
                </a:lnTo>
                <a:lnTo>
                  <a:pt x="3538" y="19762"/>
                </a:lnTo>
                <a:lnTo>
                  <a:pt x="3636" y="19881"/>
                </a:lnTo>
                <a:lnTo>
                  <a:pt x="3833" y="19881"/>
                </a:lnTo>
                <a:lnTo>
                  <a:pt x="4079" y="19881"/>
                </a:lnTo>
                <a:lnTo>
                  <a:pt x="8698" y="19881"/>
                </a:lnTo>
                <a:lnTo>
                  <a:pt x="9287" y="19881"/>
                </a:lnTo>
                <a:lnTo>
                  <a:pt x="9828" y="19762"/>
                </a:lnTo>
                <a:lnTo>
                  <a:pt x="9975" y="19643"/>
                </a:lnTo>
                <a:lnTo>
                  <a:pt x="10172" y="19643"/>
                </a:lnTo>
                <a:lnTo>
                  <a:pt x="10467" y="19524"/>
                </a:lnTo>
                <a:lnTo>
                  <a:pt x="10958" y="19286"/>
                </a:lnTo>
                <a:lnTo>
                  <a:pt x="11253" y="19167"/>
                </a:lnTo>
                <a:lnTo>
                  <a:pt x="11450" y="19167"/>
                </a:lnTo>
                <a:lnTo>
                  <a:pt x="11695" y="19048"/>
                </a:lnTo>
                <a:lnTo>
                  <a:pt x="11990" y="18810"/>
                </a:lnTo>
                <a:lnTo>
                  <a:pt x="12432" y="18571"/>
                </a:lnTo>
                <a:lnTo>
                  <a:pt x="12826" y="18452"/>
                </a:lnTo>
                <a:lnTo>
                  <a:pt x="13022" y="18333"/>
                </a:lnTo>
                <a:lnTo>
                  <a:pt x="13317" y="18095"/>
                </a:lnTo>
                <a:lnTo>
                  <a:pt x="13612" y="17976"/>
                </a:lnTo>
                <a:lnTo>
                  <a:pt x="13907" y="17857"/>
                </a:lnTo>
                <a:lnTo>
                  <a:pt x="14201" y="17738"/>
                </a:lnTo>
                <a:lnTo>
                  <a:pt x="14447" y="17381"/>
                </a:lnTo>
                <a:lnTo>
                  <a:pt x="14742" y="17381"/>
                </a:lnTo>
                <a:lnTo>
                  <a:pt x="15233" y="17024"/>
                </a:lnTo>
                <a:lnTo>
                  <a:pt x="15430" y="16667"/>
                </a:lnTo>
                <a:lnTo>
                  <a:pt x="15725" y="16548"/>
                </a:lnTo>
                <a:lnTo>
                  <a:pt x="15971" y="16310"/>
                </a:lnTo>
                <a:lnTo>
                  <a:pt x="16265" y="16071"/>
                </a:lnTo>
                <a:lnTo>
                  <a:pt x="16462" y="15833"/>
                </a:lnTo>
                <a:lnTo>
                  <a:pt x="16658" y="15595"/>
                </a:lnTo>
                <a:lnTo>
                  <a:pt x="16855" y="15357"/>
                </a:lnTo>
                <a:lnTo>
                  <a:pt x="17101" y="15119"/>
                </a:lnTo>
                <a:lnTo>
                  <a:pt x="17445" y="14881"/>
                </a:lnTo>
                <a:lnTo>
                  <a:pt x="17592" y="14524"/>
                </a:lnTo>
                <a:lnTo>
                  <a:pt x="17838" y="14167"/>
                </a:lnTo>
                <a:lnTo>
                  <a:pt x="18034" y="14167"/>
                </a:lnTo>
                <a:lnTo>
                  <a:pt x="18182" y="13810"/>
                </a:lnTo>
                <a:lnTo>
                  <a:pt x="18526" y="13214"/>
                </a:lnTo>
                <a:lnTo>
                  <a:pt x="18575" y="13095"/>
                </a:lnTo>
                <a:lnTo>
                  <a:pt x="18722" y="12738"/>
                </a:lnTo>
                <a:lnTo>
                  <a:pt x="18771" y="12619"/>
                </a:lnTo>
                <a:lnTo>
                  <a:pt x="18919" y="12381"/>
                </a:lnTo>
                <a:lnTo>
                  <a:pt x="18968" y="12024"/>
                </a:lnTo>
                <a:lnTo>
                  <a:pt x="19115" y="11786"/>
                </a:lnTo>
                <a:lnTo>
                  <a:pt x="19165" y="11667"/>
                </a:lnTo>
                <a:lnTo>
                  <a:pt x="19312" y="11310"/>
                </a:lnTo>
                <a:lnTo>
                  <a:pt x="19361" y="11071"/>
                </a:lnTo>
                <a:lnTo>
                  <a:pt x="19410" y="10833"/>
                </a:lnTo>
                <a:lnTo>
                  <a:pt x="19509" y="10714"/>
                </a:lnTo>
                <a:lnTo>
                  <a:pt x="19509" y="10595"/>
                </a:lnTo>
                <a:lnTo>
                  <a:pt x="19607" y="10238"/>
                </a:lnTo>
                <a:lnTo>
                  <a:pt x="19656" y="10000"/>
                </a:lnTo>
                <a:lnTo>
                  <a:pt x="19656" y="9762"/>
                </a:lnTo>
                <a:lnTo>
                  <a:pt x="19705" y="9524"/>
                </a:lnTo>
                <a:lnTo>
                  <a:pt x="19754" y="9405"/>
                </a:lnTo>
                <a:lnTo>
                  <a:pt x="19853" y="9048"/>
                </a:lnTo>
                <a:lnTo>
                  <a:pt x="19853" y="8571"/>
                </a:lnTo>
                <a:lnTo>
                  <a:pt x="19902" y="8333"/>
                </a:lnTo>
                <a:lnTo>
                  <a:pt x="19902" y="6905"/>
                </a:lnTo>
                <a:lnTo>
                  <a:pt x="19951" y="6786"/>
                </a:lnTo>
                <a:lnTo>
                  <a:pt x="19951" y="5119"/>
                </a:lnTo>
                <a:lnTo>
                  <a:pt x="19902" y="5000"/>
                </a:lnTo>
                <a:lnTo>
                  <a:pt x="19902" y="4762"/>
                </a:lnTo>
                <a:lnTo>
                  <a:pt x="19853" y="4643"/>
                </a:lnTo>
                <a:lnTo>
                  <a:pt x="19853" y="4405"/>
                </a:lnTo>
                <a:lnTo>
                  <a:pt x="19754" y="4286"/>
                </a:lnTo>
                <a:lnTo>
                  <a:pt x="19705" y="4048"/>
                </a:lnTo>
                <a:lnTo>
                  <a:pt x="19705" y="4048"/>
                </a:lnTo>
                <a:lnTo>
                  <a:pt x="19656" y="3690"/>
                </a:lnTo>
                <a:lnTo>
                  <a:pt x="19607" y="3690"/>
                </a:lnTo>
                <a:lnTo>
                  <a:pt x="19509" y="3333"/>
                </a:lnTo>
                <a:lnTo>
                  <a:pt x="19509" y="3095"/>
                </a:lnTo>
                <a:lnTo>
                  <a:pt x="19410" y="2976"/>
                </a:lnTo>
                <a:lnTo>
                  <a:pt x="19361" y="2738"/>
                </a:lnTo>
                <a:lnTo>
                  <a:pt x="19312" y="2619"/>
                </a:lnTo>
                <a:lnTo>
                  <a:pt x="19214" y="2500"/>
                </a:lnTo>
                <a:lnTo>
                  <a:pt x="19165" y="2262"/>
                </a:lnTo>
                <a:lnTo>
                  <a:pt x="19115" y="2262"/>
                </a:lnTo>
                <a:lnTo>
                  <a:pt x="19066" y="2024"/>
                </a:lnTo>
                <a:lnTo>
                  <a:pt x="18968" y="1905"/>
                </a:lnTo>
                <a:lnTo>
                  <a:pt x="18870" y="1786"/>
                </a:lnTo>
                <a:lnTo>
                  <a:pt x="18771" y="1548"/>
                </a:lnTo>
                <a:lnTo>
                  <a:pt x="18771" y="1548"/>
                </a:lnTo>
                <a:lnTo>
                  <a:pt x="18722" y="1429"/>
                </a:lnTo>
                <a:lnTo>
                  <a:pt x="18575" y="1310"/>
                </a:lnTo>
                <a:lnTo>
                  <a:pt x="18526" y="1190"/>
                </a:lnTo>
                <a:lnTo>
                  <a:pt x="18378" y="1190"/>
                </a:lnTo>
                <a:lnTo>
                  <a:pt x="18231" y="1190"/>
                </a:lnTo>
                <a:lnTo>
                  <a:pt x="18182" y="1071"/>
                </a:lnTo>
                <a:lnTo>
                  <a:pt x="18034" y="833"/>
                </a:lnTo>
                <a:lnTo>
                  <a:pt x="17838" y="833"/>
                </a:lnTo>
                <a:lnTo>
                  <a:pt x="17592" y="833"/>
                </a:lnTo>
                <a:lnTo>
                  <a:pt x="13317" y="833"/>
                </a:lnTo>
                <a:lnTo>
                  <a:pt x="13022" y="833"/>
                </a:lnTo>
                <a:lnTo>
                  <a:pt x="12776" y="1071"/>
                </a:lnTo>
                <a:lnTo>
                  <a:pt x="12531" y="1071"/>
                </a:lnTo>
                <a:lnTo>
                  <a:pt x="12236" y="1190"/>
                </a:lnTo>
                <a:lnTo>
                  <a:pt x="11892" y="1190"/>
                </a:lnTo>
                <a:lnTo>
                  <a:pt x="11744" y="1310"/>
                </a:lnTo>
                <a:lnTo>
                  <a:pt x="11450" y="1429"/>
                </a:lnTo>
                <a:lnTo>
                  <a:pt x="11155" y="1548"/>
                </a:lnTo>
                <a:lnTo>
                  <a:pt x="10909" y="1548"/>
                </a:lnTo>
                <a:lnTo>
                  <a:pt x="10565" y="1667"/>
                </a:lnTo>
                <a:lnTo>
                  <a:pt x="10369" y="1786"/>
                </a:lnTo>
                <a:lnTo>
                  <a:pt x="10074" y="1905"/>
                </a:lnTo>
                <a:lnTo>
                  <a:pt x="9828" y="2024"/>
                </a:lnTo>
                <a:lnTo>
                  <a:pt x="9484" y="2262"/>
                </a:lnTo>
                <a:lnTo>
                  <a:pt x="9140" y="2500"/>
                </a:lnTo>
                <a:lnTo>
                  <a:pt x="8747" y="2619"/>
                </a:lnTo>
                <a:lnTo>
                  <a:pt x="8452" y="2619"/>
                </a:lnTo>
                <a:lnTo>
                  <a:pt x="8305" y="2738"/>
                </a:lnTo>
                <a:lnTo>
                  <a:pt x="8108" y="2738"/>
                </a:lnTo>
                <a:lnTo>
                  <a:pt x="7617" y="3214"/>
                </a:lnTo>
                <a:lnTo>
                  <a:pt x="7420" y="3333"/>
                </a:lnTo>
                <a:lnTo>
                  <a:pt x="7273" y="3452"/>
                </a:lnTo>
                <a:lnTo>
                  <a:pt x="7076" y="3690"/>
                </a:lnTo>
                <a:lnTo>
                  <a:pt x="6830" y="3690"/>
                </a:lnTo>
                <a:lnTo>
                  <a:pt x="6781" y="3810"/>
                </a:lnTo>
                <a:lnTo>
                  <a:pt x="6683" y="4048"/>
                </a:lnTo>
                <a:lnTo>
                  <a:pt x="6486" y="4048"/>
                </a:lnTo>
                <a:lnTo>
                  <a:pt x="6290" y="4286"/>
                </a:lnTo>
                <a:lnTo>
                  <a:pt x="6143" y="4405"/>
                </a:lnTo>
                <a:lnTo>
                  <a:pt x="6044" y="4524"/>
                </a:lnTo>
                <a:lnTo>
                  <a:pt x="5946" y="4524"/>
                </a:lnTo>
                <a:lnTo>
                  <a:pt x="5799" y="4643"/>
                </a:lnTo>
                <a:lnTo>
                  <a:pt x="5700" y="4762"/>
                </a:lnTo>
                <a:lnTo>
                  <a:pt x="5700" y="4762"/>
                </a:lnTo>
                <a:lnTo>
                  <a:pt x="5700" y="4762"/>
                </a:lnTo>
                <a:lnTo>
                  <a:pt x="5749" y="4762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>
          <a:off x="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1952625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Line 22"/>
        <xdr:cNvSpPr>
          <a:spLocks/>
        </xdr:cNvSpPr>
      </xdr:nvSpPr>
      <xdr:spPr>
        <a:xfrm>
          <a:off x="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" name="Line 23"/>
        <xdr:cNvSpPr>
          <a:spLocks/>
        </xdr:cNvSpPr>
      </xdr:nvSpPr>
      <xdr:spPr>
        <a:xfrm>
          <a:off x="1952625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" name="Line 24"/>
        <xdr:cNvSpPr>
          <a:spLocks/>
        </xdr:cNvSpPr>
      </xdr:nvSpPr>
      <xdr:spPr>
        <a:xfrm>
          <a:off x="0" y="9353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6" name="Line 25"/>
        <xdr:cNvSpPr>
          <a:spLocks/>
        </xdr:cNvSpPr>
      </xdr:nvSpPr>
      <xdr:spPr>
        <a:xfrm>
          <a:off x="1952625" y="9353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" name="Line 26"/>
        <xdr:cNvSpPr>
          <a:spLocks/>
        </xdr:cNvSpPr>
      </xdr:nvSpPr>
      <xdr:spPr>
        <a:xfrm>
          <a:off x="0" y="9353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8" name="Line 27"/>
        <xdr:cNvSpPr>
          <a:spLocks/>
        </xdr:cNvSpPr>
      </xdr:nvSpPr>
      <xdr:spPr>
        <a:xfrm>
          <a:off x="1952625" y="9353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2.00390625" style="1" customWidth="1"/>
    <col min="2" max="2" width="45.421875" style="1" customWidth="1"/>
    <col min="3" max="3" width="8.7109375" style="0" customWidth="1"/>
    <col min="4" max="4" width="13.421875" style="0" customWidth="1"/>
    <col min="5" max="16384" width="8.7109375" style="0" customWidth="1"/>
  </cols>
  <sheetData>
    <row r="1" ht="22.5">
      <c r="B1" s="19" t="s">
        <v>0</v>
      </c>
    </row>
    <row r="3" ht="16.5" customHeight="1">
      <c r="B3"/>
    </row>
    <row r="4" spans="1:2" ht="12.75">
      <c r="A4" s="4" t="s">
        <v>1</v>
      </c>
      <c r="B4" s="4" t="s">
        <v>2</v>
      </c>
    </row>
    <row r="5" spans="1:2" ht="16.5" customHeight="1">
      <c r="A5" s="5" t="s">
        <v>81</v>
      </c>
      <c r="B5" s="30" t="s">
        <v>82</v>
      </c>
    </row>
    <row r="6" spans="1:2" ht="12.75">
      <c r="A6" s="4" t="s">
        <v>3</v>
      </c>
      <c r="B6" s="4" t="s">
        <v>4</v>
      </c>
    </row>
    <row r="7" spans="1:2" ht="12.75">
      <c r="A7" s="6"/>
      <c r="B7" s="6" t="s">
        <v>57</v>
      </c>
    </row>
    <row r="8" spans="1:2" ht="12.75">
      <c r="A8" s="66" t="s">
        <v>77</v>
      </c>
      <c r="B8" s="6" t="s">
        <v>5</v>
      </c>
    </row>
    <row r="9" spans="1:2" ht="12.75">
      <c r="A9" s="6" t="s">
        <v>59</v>
      </c>
      <c r="B9" s="65" t="s">
        <v>6</v>
      </c>
    </row>
    <row r="10" spans="1:2" ht="12.75">
      <c r="A10" s="6" t="s">
        <v>75</v>
      </c>
      <c r="B10" s="4" t="s">
        <v>7</v>
      </c>
    </row>
    <row r="11" spans="1:2" ht="12.75">
      <c r="A11" s="6" t="s">
        <v>76</v>
      </c>
      <c r="B11" s="64" t="s">
        <v>58</v>
      </c>
    </row>
    <row r="12" spans="1:2" ht="12.75">
      <c r="A12" s="6" t="s">
        <v>60</v>
      </c>
      <c r="B12" s="4" t="s">
        <v>8</v>
      </c>
    </row>
    <row r="13" spans="1:2" ht="12.75">
      <c r="A13" s="6" t="s">
        <v>74</v>
      </c>
      <c r="B13" s="6" t="s">
        <v>61</v>
      </c>
    </row>
    <row r="14" spans="1:2" ht="12.75">
      <c r="A14" s="7"/>
      <c r="B14" s="6" t="s">
        <v>62</v>
      </c>
    </row>
    <row r="15" spans="1:2" ht="12.75">
      <c r="A15" s="8"/>
      <c r="B15" s="5" t="s">
        <v>63</v>
      </c>
    </row>
    <row r="16" spans="1:2" ht="12.75">
      <c r="A16" s="2" t="s">
        <v>9</v>
      </c>
      <c r="B16" s="3"/>
    </row>
    <row r="17" spans="1:2" ht="12.75">
      <c r="A17" s="9"/>
      <c r="B17" s="10"/>
    </row>
    <row r="18" spans="1:2" ht="12.75">
      <c r="A18" s="4" t="s">
        <v>10</v>
      </c>
      <c r="B18" s="4" t="s">
        <v>11</v>
      </c>
    </row>
    <row r="19" spans="1:2" ht="16.5" customHeight="1">
      <c r="A19" s="11">
        <f>Sheet2!C40</f>
        <v>125450.99000000002</v>
      </c>
      <c r="B19" s="16">
        <f>Sheet2!E99</f>
        <v>128790.48000000003</v>
      </c>
    </row>
    <row r="20" spans="1:2" ht="12.75">
      <c r="A20" s="4" t="s">
        <v>12</v>
      </c>
      <c r="B20" s="4" t="s">
        <v>83</v>
      </c>
    </row>
    <row r="21" spans="1:4" ht="16.5" customHeight="1">
      <c r="A21" s="11">
        <f>Sheet2!C96</f>
        <v>3339.49</v>
      </c>
      <c r="B21" s="16">
        <f>B19*0</f>
        <v>0</v>
      </c>
      <c r="D21" s="62"/>
    </row>
    <row r="22" spans="1:2" ht="12.75">
      <c r="A22" s="4" t="s">
        <v>13</v>
      </c>
      <c r="B22" s="4" t="s">
        <v>13</v>
      </c>
    </row>
    <row r="23" spans="1:2" ht="16.5" customHeight="1">
      <c r="A23" s="11">
        <f>A21+A19</f>
        <v>128790.48000000003</v>
      </c>
      <c r="B23" s="16">
        <f>B19-B21</f>
        <v>128790.48000000003</v>
      </c>
    </row>
    <row r="24" spans="1:2" ht="12.75">
      <c r="A24" s="4" t="s">
        <v>14</v>
      </c>
      <c r="B24" s="4" t="s">
        <v>15</v>
      </c>
    </row>
    <row r="25" spans="1:2" ht="16.5" customHeight="1">
      <c r="A25" s="11">
        <v>0</v>
      </c>
      <c r="B25" s="16">
        <f>B23*0.07</f>
        <v>9015.333600000002</v>
      </c>
    </row>
    <row r="26" spans="1:2" ht="12.75">
      <c r="A26" s="4" t="s">
        <v>16</v>
      </c>
      <c r="B26" s="4" t="s">
        <v>17</v>
      </c>
    </row>
    <row r="27" spans="1:4" ht="16.5" customHeight="1">
      <c r="A27" s="11">
        <f>A25+A23</f>
        <v>128790.48000000003</v>
      </c>
      <c r="B27" s="16">
        <f>(B25+B23)*0.075</f>
        <v>10335.436020000001</v>
      </c>
      <c r="D27" s="62"/>
    </row>
    <row r="28" spans="1:2" ht="12.75">
      <c r="A28" s="4" t="s">
        <v>15</v>
      </c>
      <c r="B28" s="4" t="s">
        <v>13</v>
      </c>
    </row>
    <row r="29" spans="1:2" ht="16.5" customHeight="1">
      <c r="A29" s="16">
        <f>A27*0.07</f>
        <v>9015.333600000002</v>
      </c>
      <c r="B29" s="16">
        <f>B27+B25+B23</f>
        <v>148141.24962000002</v>
      </c>
    </row>
    <row r="30" spans="1:2" ht="12.75">
      <c r="A30" s="4" t="s">
        <v>17</v>
      </c>
      <c r="B30" s="4" t="s">
        <v>18</v>
      </c>
    </row>
    <row r="31" spans="1:2" ht="16.5" customHeight="1">
      <c r="A31" s="16">
        <f>(A29+A27)*0.075</f>
        <v>10335.436020000001</v>
      </c>
      <c r="B31" s="16">
        <f>115386.68+13852.08+4088.36+13332.72</f>
        <v>146659.84</v>
      </c>
    </row>
    <row r="32" spans="1:2" ht="12.75">
      <c r="A32" s="7" t="s">
        <v>66</v>
      </c>
      <c r="B32" s="4" t="s">
        <v>19</v>
      </c>
    </row>
    <row r="33" spans="1:2" ht="16.5" customHeight="1">
      <c r="A33" s="11">
        <f>SUM(A27:A31)</f>
        <v>148141.24962000002</v>
      </c>
      <c r="B33" s="59">
        <f>B29-B31</f>
        <v>1481.4096200000204</v>
      </c>
    </row>
    <row r="34" spans="1:2" ht="12.75">
      <c r="A34" s="2" t="s">
        <v>20</v>
      </c>
      <c r="B34" s="3"/>
    </row>
    <row r="35" spans="1:2" ht="12.75">
      <c r="A35" s="15" t="s">
        <v>21</v>
      </c>
      <c r="B35" s="12"/>
    </row>
    <row r="36" spans="1:2" ht="12.75">
      <c r="A36" s="15"/>
      <c r="B36" s="12"/>
    </row>
    <row r="37" spans="1:2" ht="12.75">
      <c r="A37" s="57" t="s">
        <v>84</v>
      </c>
      <c r="B37" s="58"/>
    </row>
    <row r="38" spans="1:2" ht="12.75">
      <c r="A38" s="13" t="s">
        <v>22</v>
      </c>
      <c r="B38" s="14">
        <f>B33/1.15025*0.07</f>
        <v>90.15316096500887</v>
      </c>
    </row>
    <row r="39" spans="1:2" ht="12.75">
      <c r="A39" s="13" t="s">
        <v>23</v>
      </c>
      <c r="B39" s="14">
        <f>(B33/1.15025+B38)*0.075</f>
        <v>103.35415953488516</v>
      </c>
    </row>
    <row r="40" spans="1:2" ht="12.75">
      <c r="A40" s="13"/>
      <c r="B40" s="14"/>
    </row>
    <row r="41" spans="1:2" ht="12.75">
      <c r="A41" s="9" t="s">
        <v>85</v>
      </c>
      <c r="B41" s="10"/>
    </row>
    <row r="42" spans="1:2" ht="12.75">
      <c r="A42" s="2" t="s">
        <v>24</v>
      </c>
      <c r="B42" s="83" t="s">
        <v>86</v>
      </c>
    </row>
    <row r="43" spans="1:2" ht="12.75">
      <c r="A43" s="15" t="s">
        <v>25</v>
      </c>
      <c r="B43" s="12" t="s">
        <v>26</v>
      </c>
    </row>
    <row r="44" spans="1:2" ht="16.5" customHeight="1">
      <c r="A44" s="55" t="s">
        <v>87</v>
      </c>
      <c r="B44" s="56" t="s">
        <v>88</v>
      </c>
    </row>
    <row r="45" spans="1:2" ht="12.75">
      <c r="A45" s="2" t="s">
        <v>27</v>
      </c>
      <c r="B45" s="3" t="s">
        <v>28</v>
      </c>
    </row>
    <row r="46" spans="1:2" ht="16.5" customHeight="1">
      <c r="A46" s="17" t="s">
        <v>29</v>
      </c>
      <c r="B46" s="18"/>
    </row>
  </sheetData>
  <printOptions/>
  <pageMargins left="0.75" right="0.77" top="1.33" bottom="0.7086614173228347" header="0.4330708661417323" footer="0.4724409448818898"/>
  <pageSetup horizontalDpi="300" verticalDpi="300" orientation="portrait" r:id="rId2"/>
  <headerFooter alignWithMargins="0">
    <oddHeader>&amp;L&amp;"Arial,Bold"&amp;12Larry O'Shaughnessy, architecte&amp;10
&amp;"Arial,Regular"141, rue St-Charles, suite 204A
Ste-Thérèse (Québec) J7E 2A9
tél.: (450) 434-3777 téléc. (450) 434-1335
&amp;"Arial,Italic"www.loa.qc.ca   loa@loa.qc.ca&amp;Rle 03 mars 2000</oddHeader>
    <oddFooter>&amp;Limprimé le &amp;D&amp;C&amp;F&amp;Rp.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="75" zoomScaleNormal="75" workbookViewId="0" topLeftCell="B1">
      <selection activeCell="G46" sqref="G46"/>
    </sheetView>
  </sheetViews>
  <sheetFormatPr defaultColWidth="11.421875" defaultRowHeight="12.75"/>
  <cols>
    <col min="1" max="1" width="3.7109375" style="22" hidden="1" customWidth="1"/>
    <col min="2" max="2" width="29.28125" style="22" customWidth="1"/>
    <col min="3" max="3" width="14.7109375" style="24" customWidth="1"/>
    <col min="4" max="4" width="6.28125" style="0" customWidth="1"/>
    <col min="5" max="5" width="14.28125" style="24" customWidth="1"/>
    <col min="6" max="6" width="14.140625" style="24" customWidth="1"/>
    <col min="7" max="7" width="13.7109375" style="24" customWidth="1"/>
    <col min="8" max="8" width="8.7109375" style="0" customWidth="1"/>
    <col min="9" max="9" width="9.28125" style="0" customWidth="1"/>
    <col min="10" max="16384" width="8.7109375" style="0" customWidth="1"/>
  </cols>
  <sheetData>
    <row r="1" spans="1:7" ht="22.5">
      <c r="A1" s="29"/>
      <c r="B1" s="21"/>
      <c r="C1" s="23"/>
      <c r="D1" s="20"/>
      <c r="E1" s="25"/>
      <c r="F1" s="25"/>
      <c r="G1" s="19" t="s">
        <v>0</v>
      </c>
    </row>
    <row r="2" spans="1:7" ht="12.75">
      <c r="A2" s="50"/>
      <c r="B2" s="2" t="s">
        <v>30</v>
      </c>
      <c r="C2" s="31"/>
      <c r="D2" s="2" t="s">
        <v>31</v>
      </c>
      <c r="E2" s="34"/>
      <c r="F2" s="35"/>
      <c r="G2" s="36"/>
    </row>
    <row r="3" spans="1:7" ht="12.75">
      <c r="A3" s="51"/>
      <c r="B3" s="32" t="s">
        <v>32</v>
      </c>
      <c r="C3" s="33"/>
      <c r="D3" s="37" t="s">
        <v>82</v>
      </c>
      <c r="E3" s="38"/>
      <c r="F3" s="38"/>
      <c r="G3" s="39"/>
    </row>
    <row r="4" spans="1:7" ht="12.75">
      <c r="A4" s="51"/>
      <c r="B4" s="2" t="s">
        <v>33</v>
      </c>
      <c r="C4" s="4" t="s">
        <v>34</v>
      </c>
      <c r="D4" s="2" t="s">
        <v>35</v>
      </c>
      <c r="E4" s="3"/>
      <c r="F4" s="4" t="s">
        <v>36</v>
      </c>
      <c r="G4" s="3" t="s">
        <v>37</v>
      </c>
    </row>
    <row r="5" spans="1:7" ht="12.75">
      <c r="A5" s="51"/>
      <c r="B5" s="63" t="s">
        <v>64</v>
      </c>
      <c r="C5" s="40"/>
      <c r="D5" s="41" t="s">
        <v>39</v>
      </c>
      <c r="E5" s="42"/>
      <c r="F5" s="7" t="s">
        <v>40</v>
      </c>
      <c r="G5" s="12" t="s">
        <v>36</v>
      </c>
    </row>
    <row r="6" spans="1:7" ht="13.5" thickBot="1">
      <c r="A6" s="51"/>
      <c r="B6" s="70" t="s">
        <v>41</v>
      </c>
      <c r="C6" s="71"/>
      <c r="D6" s="72" t="s">
        <v>42</v>
      </c>
      <c r="E6" s="73" t="s">
        <v>43</v>
      </c>
      <c r="F6" s="74"/>
      <c r="G6" s="75"/>
    </row>
    <row r="7" spans="1:7" ht="12.75">
      <c r="A7" s="26">
        <v>1</v>
      </c>
      <c r="B7" s="67"/>
      <c r="C7" s="68"/>
      <c r="D7" s="69"/>
      <c r="E7" s="68"/>
      <c r="F7" s="68"/>
      <c r="G7" s="68"/>
    </row>
    <row r="8" spans="1:7" ht="12.75">
      <c r="A8" s="26">
        <v>2</v>
      </c>
      <c r="B8" s="26" t="s">
        <v>44</v>
      </c>
      <c r="C8" s="27">
        <v>6500</v>
      </c>
      <c r="D8" s="28">
        <v>1</v>
      </c>
      <c r="E8" s="27">
        <f>D8*C8</f>
        <v>6500</v>
      </c>
      <c r="F8" s="27">
        <v>6500</v>
      </c>
      <c r="G8" s="27">
        <f>E8-F8</f>
        <v>0</v>
      </c>
    </row>
    <row r="9" spans="1:7" ht="12.75">
      <c r="A9" s="26">
        <v>6</v>
      </c>
      <c r="B9" s="26" t="s">
        <v>45</v>
      </c>
      <c r="C9" s="27">
        <v>8100</v>
      </c>
      <c r="D9" s="28">
        <v>1</v>
      </c>
      <c r="E9" s="27">
        <f aca="true" t="shared" si="0" ref="E9:E21">D9*C9</f>
        <v>8100</v>
      </c>
      <c r="F9" s="27">
        <v>8100</v>
      </c>
      <c r="G9" s="27">
        <f>E9-F9</f>
        <v>0</v>
      </c>
    </row>
    <row r="10" spans="1:7" ht="12.75">
      <c r="A10" s="26">
        <v>7</v>
      </c>
      <c r="B10" s="26" t="s">
        <v>46</v>
      </c>
      <c r="C10" s="76">
        <v>7000</v>
      </c>
      <c r="D10" s="28">
        <v>1</v>
      </c>
      <c r="E10" s="77">
        <f t="shared" si="0"/>
        <v>7000</v>
      </c>
      <c r="F10" s="27">
        <v>7000</v>
      </c>
      <c r="G10" s="27">
        <f aca="true" t="shared" si="1" ref="G10:G18">E10-F10</f>
        <v>0</v>
      </c>
    </row>
    <row r="11" spans="1:7" ht="12.75">
      <c r="A11" s="26">
        <v>8</v>
      </c>
      <c r="B11" s="26" t="s">
        <v>67</v>
      </c>
      <c r="C11" s="27">
        <v>15800</v>
      </c>
      <c r="D11" s="28">
        <v>1</v>
      </c>
      <c r="E11" s="27">
        <f t="shared" si="0"/>
        <v>15800</v>
      </c>
      <c r="F11" s="27">
        <v>15800</v>
      </c>
      <c r="G11" s="27">
        <f t="shared" si="1"/>
        <v>0</v>
      </c>
    </row>
    <row r="12" spans="1:7" ht="12.75">
      <c r="A12" s="26">
        <v>9</v>
      </c>
      <c r="B12" s="26" t="s">
        <v>68</v>
      </c>
      <c r="C12" s="27">
        <v>600</v>
      </c>
      <c r="D12" s="28">
        <v>1</v>
      </c>
      <c r="E12" s="27">
        <f t="shared" si="0"/>
        <v>600</v>
      </c>
      <c r="F12" s="27">
        <v>600</v>
      </c>
      <c r="G12" s="27">
        <f t="shared" si="1"/>
        <v>0</v>
      </c>
    </row>
    <row r="13" spans="1:7" ht="12.75">
      <c r="A13" s="26">
        <v>12</v>
      </c>
      <c r="B13" s="26" t="s">
        <v>69</v>
      </c>
      <c r="C13" s="27">
        <v>525</v>
      </c>
      <c r="D13" s="28">
        <v>1</v>
      </c>
      <c r="E13" s="27">
        <f t="shared" si="0"/>
        <v>525</v>
      </c>
      <c r="F13" s="27">
        <v>525</v>
      </c>
      <c r="G13" s="27">
        <f t="shared" si="1"/>
        <v>0</v>
      </c>
    </row>
    <row r="14" spans="1:7" ht="12.75">
      <c r="A14" s="26">
        <v>13</v>
      </c>
      <c r="B14" s="26" t="s">
        <v>70</v>
      </c>
      <c r="C14" s="27">
        <v>950</v>
      </c>
      <c r="D14" s="28">
        <v>1</v>
      </c>
      <c r="E14" s="27">
        <f t="shared" si="0"/>
        <v>950</v>
      </c>
      <c r="F14" s="27">
        <v>950</v>
      </c>
      <c r="G14" s="27">
        <f t="shared" si="1"/>
        <v>0</v>
      </c>
    </row>
    <row r="15" spans="1:7" ht="12.75">
      <c r="A15" s="26">
        <v>14</v>
      </c>
      <c r="B15" s="43" t="s">
        <v>47</v>
      </c>
      <c r="C15" s="27">
        <v>59663.48</v>
      </c>
      <c r="D15" s="28">
        <v>1</v>
      </c>
      <c r="E15" s="27">
        <f t="shared" si="0"/>
        <v>59663.48</v>
      </c>
      <c r="F15" s="27">
        <v>59663.48</v>
      </c>
      <c r="G15" s="27">
        <f t="shared" si="1"/>
        <v>0</v>
      </c>
    </row>
    <row r="16" spans="1:7" ht="12.75">
      <c r="A16" s="26">
        <v>15</v>
      </c>
      <c r="B16" s="26" t="s">
        <v>48</v>
      </c>
      <c r="C16" s="27">
        <v>1300</v>
      </c>
      <c r="D16" s="28">
        <v>1</v>
      </c>
      <c r="E16" s="27">
        <f t="shared" si="0"/>
        <v>1300</v>
      </c>
      <c r="F16" s="27">
        <v>1300</v>
      </c>
      <c r="G16" s="27">
        <f t="shared" si="1"/>
        <v>0</v>
      </c>
    </row>
    <row r="17" spans="1:7" ht="12.75">
      <c r="A17" s="26">
        <v>16</v>
      </c>
      <c r="B17" s="43" t="s">
        <v>49</v>
      </c>
      <c r="C17" s="44">
        <v>3160</v>
      </c>
      <c r="D17" s="28">
        <v>1</v>
      </c>
      <c r="E17" s="27">
        <f t="shared" si="0"/>
        <v>3160</v>
      </c>
      <c r="F17" s="27">
        <v>3160</v>
      </c>
      <c r="G17" s="27">
        <f t="shared" si="1"/>
        <v>0</v>
      </c>
    </row>
    <row r="18" spans="1:7" ht="12.75">
      <c r="A18" s="26">
        <v>17</v>
      </c>
      <c r="B18" s="26" t="s">
        <v>71</v>
      </c>
      <c r="C18" s="27">
        <v>1500</v>
      </c>
      <c r="D18" s="28">
        <v>1</v>
      </c>
      <c r="E18" s="27">
        <f t="shared" si="0"/>
        <v>1500</v>
      </c>
      <c r="F18" s="27">
        <v>1500</v>
      </c>
      <c r="G18" s="27">
        <f t="shared" si="1"/>
        <v>0</v>
      </c>
    </row>
    <row r="19" spans="1:7" ht="12.75">
      <c r="A19" s="26"/>
      <c r="B19" s="26"/>
      <c r="C19" s="27"/>
      <c r="D19" s="28"/>
      <c r="E19" s="27"/>
      <c r="F19" s="27"/>
      <c r="G19" s="27"/>
    </row>
    <row r="20" spans="1:7" ht="12.75">
      <c r="A20" s="26"/>
      <c r="B20" s="26"/>
      <c r="C20" s="27"/>
      <c r="D20" s="28"/>
      <c r="E20" s="27"/>
      <c r="F20" s="27"/>
      <c r="G20" s="27"/>
    </row>
    <row r="21" spans="1:7" ht="12.75">
      <c r="A21" s="26"/>
      <c r="B21" s="26" t="s">
        <v>72</v>
      </c>
      <c r="C21" s="27">
        <v>8947.82</v>
      </c>
      <c r="D21" s="28">
        <v>1</v>
      </c>
      <c r="E21" s="27">
        <f t="shared" si="0"/>
        <v>8947.82</v>
      </c>
      <c r="F21" s="27">
        <v>8947.82</v>
      </c>
      <c r="G21" s="27">
        <f>E21-F21</f>
        <v>0</v>
      </c>
    </row>
    <row r="22" spans="1:7" ht="12.75">
      <c r="A22" s="43"/>
      <c r="B22" s="26" t="s">
        <v>73</v>
      </c>
      <c r="C22" s="27">
        <v>11404.69</v>
      </c>
      <c r="D22" s="28">
        <v>1</v>
      </c>
      <c r="E22" s="27">
        <f>D22*C22</f>
        <v>11404.69</v>
      </c>
      <c r="F22" s="27">
        <v>11404.69</v>
      </c>
      <c r="G22" s="27">
        <f>E22-F22</f>
        <v>0</v>
      </c>
    </row>
    <row r="23" spans="1:7" ht="12.75">
      <c r="A23" s="26"/>
      <c r="B23" s="26"/>
      <c r="C23" s="27"/>
      <c r="D23" s="28"/>
      <c r="E23" s="27"/>
      <c r="F23" s="27"/>
      <c r="G23" s="27"/>
    </row>
    <row r="24" spans="1:7" ht="12.75">
      <c r="A24" s="43"/>
      <c r="B24" s="26"/>
      <c r="C24" s="27"/>
      <c r="D24" s="28"/>
      <c r="E24" s="27"/>
      <c r="F24" s="27"/>
      <c r="G24" s="27"/>
    </row>
    <row r="25" spans="1:7" ht="12.75">
      <c r="A25" s="26"/>
      <c r="B25" s="26"/>
      <c r="C25" s="27"/>
      <c r="D25" s="28"/>
      <c r="E25" s="27"/>
      <c r="F25" s="27"/>
      <c r="G25" s="27"/>
    </row>
    <row r="26" spans="1:7" ht="12.75">
      <c r="A26" s="26"/>
      <c r="B26" s="26"/>
      <c r="C26" s="27"/>
      <c r="D26" s="28"/>
      <c r="E26" s="27"/>
      <c r="F26" s="27"/>
      <c r="G26" s="27"/>
    </row>
    <row r="27" spans="1:7" ht="12.75">
      <c r="A27" s="26"/>
      <c r="B27" s="26"/>
      <c r="C27" s="27"/>
      <c r="D27" s="28"/>
      <c r="E27" s="27"/>
      <c r="F27" s="27"/>
      <c r="G27" s="27"/>
    </row>
    <row r="28" spans="1:7" ht="12.75">
      <c r="A28" s="26"/>
      <c r="B28" s="26"/>
      <c r="C28" s="27"/>
      <c r="D28" s="28"/>
      <c r="E28" s="27"/>
      <c r="F28" s="27"/>
      <c r="G28" s="27"/>
    </row>
    <row r="29" spans="1:7" ht="12.75">
      <c r="A29" s="26"/>
      <c r="B29" s="26"/>
      <c r="C29" s="27"/>
      <c r="D29" s="28"/>
      <c r="E29" s="27"/>
      <c r="F29" s="27"/>
      <c r="G29" s="27"/>
    </row>
    <row r="30" spans="1:7" ht="12.75">
      <c r="A30" s="26"/>
      <c r="B30" s="26"/>
      <c r="C30" s="27"/>
      <c r="D30" s="28"/>
      <c r="E30" s="27"/>
      <c r="F30" s="27"/>
      <c r="G30" s="27"/>
    </row>
    <row r="31" spans="1:7" ht="12.75">
      <c r="A31" s="26"/>
      <c r="B31" s="26"/>
      <c r="C31" s="27"/>
      <c r="D31" s="28"/>
      <c r="E31" s="27"/>
      <c r="F31" s="27"/>
      <c r="G31" s="27"/>
    </row>
    <row r="32" spans="1:7" ht="12.75">
      <c r="A32" s="26"/>
      <c r="B32" s="26"/>
      <c r="C32" s="27"/>
      <c r="D32" s="28"/>
      <c r="E32" s="27"/>
      <c r="F32" s="27"/>
      <c r="G32" s="27"/>
    </row>
    <row r="33" spans="1:7" ht="12.75">
      <c r="A33" s="26"/>
      <c r="B33" s="26"/>
      <c r="C33" s="27"/>
      <c r="D33" s="28"/>
      <c r="E33" s="27"/>
      <c r="F33" s="27"/>
      <c r="G33" s="27"/>
    </row>
    <row r="34" spans="1:7" ht="12.75">
      <c r="A34" s="26" t="s">
        <v>50</v>
      </c>
      <c r="B34" s="26"/>
      <c r="C34" s="27"/>
      <c r="D34" s="28"/>
      <c r="E34" s="54"/>
      <c r="F34" s="54"/>
      <c r="G34" s="54"/>
    </row>
    <row r="35" spans="1:7" ht="12.75">
      <c r="A35" s="26" t="s">
        <v>50</v>
      </c>
      <c r="B35" s="26"/>
      <c r="C35" s="27"/>
      <c r="D35" s="28"/>
      <c r="E35" s="54"/>
      <c r="F35" s="54"/>
      <c r="G35" s="54"/>
    </row>
    <row r="36" spans="1:7" ht="12.75">
      <c r="A36" s="26"/>
      <c r="B36" s="26"/>
      <c r="C36" s="27"/>
      <c r="D36" s="28"/>
      <c r="E36" s="54"/>
      <c r="F36" s="54"/>
      <c r="G36" s="54"/>
    </row>
    <row r="37" spans="1:7" ht="12.75">
      <c r="A37" s="26"/>
      <c r="B37" s="26"/>
      <c r="C37" s="27"/>
      <c r="D37" s="28"/>
      <c r="E37" s="54"/>
      <c r="F37" s="54"/>
      <c r="G37" s="54"/>
    </row>
    <row r="38" spans="1:7" ht="12.75">
      <c r="A38" s="26"/>
      <c r="B38" s="26"/>
      <c r="C38" s="27"/>
      <c r="D38" s="28"/>
      <c r="E38" s="54"/>
      <c r="F38" s="54"/>
      <c r="G38" s="54"/>
    </row>
    <row r="39" spans="1:7" ht="13.5" thickBot="1">
      <c r="A39" s="26"/>
      <c r="B39" s="26" t="s">
        <v>51</v>
      </c>
      <c r="C39" s="27"/>
      <c r="D39" s="53"/>
      <c r="E39" s="54"/>
      <c r="F39" s="54"/>
      <c r="G39" s="54"/>
    </row>
    <row r="40" spans="1:7" ht="13.5" thickBot="1">
      <c r="A40" s="47"/>
      <c r="B40" s="48" t="s">
        <v>52</v>
      </c>
      <c r="C40" s="49">
        <f>SUM(C8:C39)</f>
        <v>125450.99000000002</v>
      </c>
      <c r="D40" s="52">
        <f>E40/C40</f>
        <v>1</v>
      </c>
      <c r="E40" s="49">
        <f>SUM(E8:E39)</f>
        <v>125450.99000000002</v>
      </c>
      <c r="F40" s="49">
        <f>SUM(F8:F39)</f>
        <v>125450.99000000002</v>
      </c>
      <c r="G40" s="49">
        <f>SUM(G8:G39)</f>
        <v>0</v>
      </c>
    </row>
    <row r="41" spans="1:7" ht="12.75">
      <c r="A41" s="78"/>
      <c r="B41" s="79"/>
      <c r="C41" s="80"/>
      <c r="D41" s="81"/>
      <c r="E41" s="80"/>
      <c r="F41" s="80"/>
      <c r="G41" s="80"/>
    </row>
    <row r="42" spans="1:7" ht="12.75">
      <c r="A42" s="78"/>
      <c r="B42" s="79"/>
      <c r="C42" s="80"/>
      <c r="D42" s="81"/>
      <c r="E42" s="80"/>
      <c r="F42" s="80"/>
      <c r="G42" s="80"/>
    </row>
    <row r="43" spans="1:7" ht="12.75">
      <c r="A43" s="78"/>
      <c r="B43" s="79"/>
      <c r="C43" s="80"/>
      <c r="D43" s="81"/>
      <c r="E43" s="80"/>
      <c r="F43" s="80"/>
      <c r="G43" s="80"/>
    </row>
    <row r="44" spans="1:7" ht="12.75">
      <c r="A44" s="78"/>
      <c r="B44" s="79"/>
      <c r="C44" s="80"/>
      <c r="D44" s="81"/>
      <c r="E44" s="80"/>
      <c r="F44" s="80"/>
      <c r="G44" s="80"/>
    </row>
    <row r="45" spans="1:7" ht="12.75">
      <c r="A45" s="78"/>
      <c r="B45" s="79"/>
      <c r="C45" s="80"/>
      <c r="D45" s="81"/>
      <c r="E45" s="80"/>
      <c r="F45" s="80"/>
      <c r="G45" s="80"/>
    </row>
    <row r="46" spans="1:7" ht="12.75">
      <c r="A46" s="78"/>
      <c r="B46" s="79"/>
      <c r="C46" s="80"/>
      <c r="D46" s="81"/>
      <c r="E46" s="80"/>
      <c r="F46" s="80"/>
      <c r="G46" s="80"/>
    </row>
    <row r="47" spans="1:7" ht="12.75">
      <c r="A47" s="78"/>
      <c r="B47" s="79"/>
      <c r="C47" s="80"/>
      <c r="D47" s="81"/>
      <c r="E47" s="80"/>
      <c r="F47" s="80"/>
      <c r="G47" s="80"/>
    </row>
    <row r="48" spans="1:7" ht="12.75">
      <c r="A48" s="78"/>
      <c r="B48" s="79"/>
      <c r="C48" s="80"/>
      <c r="D48" s="81"/>
      <c r="E48" s="80"/>
      <c r="F48" s="80"/>
      <c r="G48" s="80"/>
    </row>
    <row r="49" spans="1:7" ht="12.75">
      <c r="A49" s="78"/>
      <c r="B49" s="79"/>
      <c r="C49" s="80"/>
      <c r="D49" s="81"/>
      <c r="E49" s="80"/>
      <c r="F49" s="80"/>
      <c r="G49" s="80"/>
    </row>
    <row r="51" spans="1:7" ht="22.5">
      <c r="A51" s="29"/>
      <c r="B51" s="21"/>
      <c r="C51" s="23"/>
      <c r="D51" s="20"/>
      <c r="E51" s="25"/>
      <c r="F51" s="25"/>
      <c r="G51" s="19" t="s">
        <v>0</v>
      </c>
    </row>
    <row r="52" spans="1:7" ht="12.75">
      <c r="A52" s="50"/>
      <c r="B52" s="2" t="s">
        <v>30</v>
      </c>
      <c r="C52" s="31"/>
      <c r="D52" s="2" t="s">
        <v>31</v>
      </c>
      <c r="E52" s="34"/>
      <c r="F52" s="35"/>
      <c r="G52" s="36"/>
    </row>
    <row r="53" spans="1:7" ht="12.75">
      <c r="A53" s="51"/>
      <c r="B53" s="32" t="s">
        <v>53</v>
      </c>
      <c r="C53" s="33"/>
      <c r="D53" s="37" t="s">
        <v>82</v>
      </c>
      <c r="E53" s="38"/>
      <c r="F53" s="38"/>
      <c r="G53" s="39"/>
    </row>
    <row r="54" spans="1:7" ht="12.75">
      <c r="A54" s="51"/>
      <c r="B54" s="2" t="s">
        <v>33</v>
      </c>
      <c r="C54" s="4" t="s">
        <v>34</v>
      </c>
      <c r="D54" s="2" t="s">
        <v>35</v>
      </c>
      <c r="E54" s="3"/>
      <c r="F54" s="4" t="s">
        <v>54</v>
      </c>
      <c r="G54" s="3" t="s">
        <v>37</v>
      </c>
    </row>
    <row r="55" spans="1:7" ht="12.75">
      <c r="A55" s="51"/>
      <c r="B55" s="63" t="s">
        <v>38</v>
      </c>
      <c r="C55" s="40"/>
      <c r="D55" s="41" t="s">
        <v>39</v>
      </c>
      <c r="E55" s="42"/>
      <c r="F55" s="7" t="s">
        <v>55</v>
      </c>
      <c r="G55" s="12" t="s">
        <v>36</v>
      </c>
    </row>
    <row r="56" spans="1:7" ht="13.5" thickBot="1">
      <c r="A56" s="51"/>
      <c r="B56" s="70" t="s">
        <v>41</v>
      </c>
      <c r="C56" s="71"/>
      <c r="D56" s="72" t="s">
        <v>42</v>
      </c>
      <c r="E56" s="73" t="s">
        <v>43</v>
      </c>
      <c r="F56" s="74"/>
      <c r="G56" s="75"/>
    </row>
    <row r="57" spans="1:7" ht="12.75">
      <c r="A57" s="45"/>
      <c r="B57" s="67"/>
      <c r="C57" s="68"/>
      <c r="D57" s="69"/>
      <c r="E57" s="68"/>
      <c r="F57" s="68"/>
      <c r="G57" s="68"/>
    </row>
    <row r="58" spans="1:7" ht="12.75">
      <c r="A58" s="45"/>
      <c r="B58" s="46" t="s">
        <v>51</v>
      </c>
      <c r="C58" s="27">
        <f>C40</f>
        <v>125450.99000000002</v>
      </c>
      <c r="D58" s="28">
        <f>E58/C58</f>
        <v>1</v>
      </c>
      <c r="E58" s="27">
        <f>E40</f>
        <v>125450.99000000002</v>
      </c>
      <c r="F58" s="27">
        <f>F40</f>
        <v>125450.99000000002</v>
      </c>
      <c r="G58" s="27">
        <f>G40</f>
        <v>0</v>
      </c>
    </row>
    <row r="59" spans="1:7" ht="12.75">
      <c r="A59" s="45"/>
      <c r="B59" s="46"/>
      <c r="C59" s="27"/>
      <c r="D59" s="28"/>
      <c r="E59" s="27"/>
      <c r="F59" s="27"/>
      <c r="G59" s="27"/>
    </row>
    <row r="60" spans="1:7" ht="12.75">
      <c r="A60" s="45"/>
      <c r="B60" s="46" t="s">
        <v>65</v>
      </c>
      <c r="C60" s="27"/>
      <c r="D60" s="28"/>
      <c r="E60" s="27"/>
      <c r="F60" s="27"/>
      <c r="G60" s="27"/>
    </row>
    <row r="61" spans="1:7" ht="12.75">
      <c r="A61" s="45"/>
      <c r="B61" s="26"/>
      <c r="C61" s="27"/>
      <c r="D61" s="28"/>
      <c r="E61" s="27"/>
      <c r="F61" s="27"/>
      <c r="G61" s="27"/>
    </row>
    <row r="62" spans="1:7" ht="12.75">
      <c r="A62" s="45">
        <v>1</v>
      </c>
      <c r="B62" s="82" t="s">
        <v>78</v>
      </c>
      <c r="C62" s="27">
        <v>468.69</v>
      </c>
      <c r="D62" s="28">
        <v>1</v>
      </c>
      <c r="E62" s="27">
        <f aca="true" t="shared" si="2" ref="E62:E77">D62*C62</f>
        <v>468.69</v>
      </c>
      <c r="F62" s="27">
        <v>468.69</v>
      </c>
      <c r="G62" s="27">
        <f aca="true" t="shared" si="3" ref="G62:G77">E62-F62</f>
        <v>0</v>
      </c>
    </row>
    <row r="63" spans="1:7" ht="12.75">
      <c r="A63" s="45">
        <v>2</v>
      </c>
      <c r="B63" s="82" t="s">
        <v>79</v>
      </c>
      <c r="C63" s="27">
        <v>1136.8</v>
      </c>
      <c r="D63" s="28">
        <v>1</v>
      </c>
      <c r="E63" s="27">
        <f t="shared" si="2"/>
        <v>1136.8</v>
      </c>
      <c r="F63" s="27">
        <v>1136.8</v>
      </c>
      <c r="G63" s="27">
        <f t="shared" si="3"/>
        <v>0</v>
      </c>
    </row>
    <row r="64" spans="1:7" ht="12.75">
      <c r="A64" s="26">
        <v>3</v>
      </c>
      <c r="B64" s="26" t="s">
        <v>80</v>
      </c>
      <c r="C64" s="27">
        <v>1734</v>
      </c>
      <c r="D64" s="28">
        <v>1</v>
      </c>
      <c r="E64" s="27">
        <f t="shared" si="2"/>
        <v>1734</v>
      </c>
      <c r="F64" s="27">
        <v>1734</v>
      </c>
      <c r="G64" s="27">
        <f t="shared" si="3"/>
        <v>0</v>
      </c>
    </row>
    <row r="65" spans="1:7" ht="12.75">
      <c r="A65" s="26">
        <v>4</v>
      </c>
      <c r="B65" s="26"/>
      <c r="C65" s="27"/>
      <c r="D65" s="28"/>
      <c r="E65" s="27">
        <f t="shared" si="2"/>
        <v>0</v>
      </c>
      <c r="F65" s="27">
        <v>0</v>
      </c>
      <c r="G65" s="27">
        <f t="shared" si="3"/>
        <v>0</v>
      </c>
    </row>
    <row r="66" spans="1:7" ht="12.75">
      <c r="A66" s="26">
        <v>5</v>
      </c>
      <c r="B66" s="26"/>
      <c r="C66" s="27"/>
      <c r="D66" s="28"/>
      <c r="E66" s="27">
        <f t="shared" si="2"/>
        <v>0</v>
      </c>
      <c r="F66" s="27">
        <v>0</v>
      </c>
      <c r="G66" s="27">
        <f t="shared" si="3"/>
        <v>0</v>
      </c>
    </row>
    <row r="67" spans="1:7" ht="12.75">
      <c r="A67" s="26">
        <v>6</v>
      </c>
      <c r="B67" s="26"/>
      <c r="C67" s="27"/>
      <c r="D67" s="28"/>
      <c r="E67" s="27">
        <f t="shared" si="2"/>
        <v>0</v>
      </c>
      <c r="F67" s="27">
        <v>0</v>
      </c>
      <c r="G67" s="27">
        <f t="shared" si="3"/>
        <v>0</v>
      </c>
    </row>
    <row r="68" spans="1:7" ht="12.75">
      <c r="A68" s="26">
        <v>7</v>
      </c>
      <c r="B68" s="26"/>
      <c r="C68" s="27"/>
      <c r="D68" s="28"/>
      <c r="E68" s="27">
        <f t="shared" si="2"/>
        <v>0</v>
      </c>
      <c r="F68" s="27">
        <v>0</v>
      </c>
      <c r="G68" s="27">
        <f t="shared" si="3"/>
        <v>0</v>
      </c>
    </row>
    <row r="69" spans="1:7" ht="12.75">
      <c r="A69" s="26">
        <v>8</v>
      </c>
      <c r="B69" s="26"/>
      <c r="C69" s="27"/>
      <c r="D69" s="28"/>
      <c r="E69" s="27">
        <f t="shared" si="2"/>
        <v>0</v>
      </c>
      <c r="F69" s="27">
        <v>0</v>
      </c>
      <c r="G69" s="27">
        <f t="shared" si="3"/>
        <v>0</v>
      </c>
    </row>
    <row r="70" spans="1:7" ht="12.75">
      <c r="A70" s="26">
        <v>9</v>
      </c>
      <c r="B70" s="26"/>
      <c r="C70" s="27"/>
      <c r="D70" s="28"/>
      <c r="E70" s="27">
        <f t="shared" si="2"/>
        <v>0</v>
      </c>
      <c r="F70" s="27">
        <v>0</v>
      </c>
      <c r="G70" s="27">
        <f t="shared" si="3"/>
        <v>0</v>
      </c>
    </row>
    <row r="71" spans="1:7" ht="12.75">
      <c r="A71" s="26">
        <v>10</v>
      </c>
      <c r="B71" s="26"/>
      <c r="C71" s="27"/>
      <c r="D71" s="28"/>
      <c r="E71" s="27">
        <f t="shared" si="2"/>
        <v>0</v>
      </c>
      <c r="F71" s="27">
        <v>0</v>
      </c>
      <c r="G71" s="27">
        <f t="shared" si="3"/>
        <v>0</v>
      </c>
    </row>
    <row r="72" spans="1:7" ht="12.75">
      <c r="A72" s="26">
        <v>11</v>
      </c>
      <c r="B72" s="26"/>
      <c r="C72" s="27"/>
      <c r="D72" s="28"/>
      <c r="E72" s="27">
        <f t="shared" si="2"/>
        <v>0</v>
      </c>
      <c r="F72" s="27">
        <v>0</v>
      </c>
      <c r="G72" s="27">
        <f t="shared" si="3"/>
        <v>0</v>
      </c>
    </row>
    <row r="73" spans="1:7" ht="12.75">
      <c r="A73" s="26">
        <v>12</v>
      </c>
      <c r="B73" s="26"/>
      <c r="C73" s="27"/>
      <c r="D73" s="28"/>
      <c r="E73" s="27">
        <f t="shared" si="2"/>
        <v>0</v>
      </c>
      <c r="F73" s="27">
        <v>0</v>
      </c>
      <c r="G73" s="27">
        <f t="shared" si="3"/>
        <v>0</v>
      </c>
    </row>
    <row r="74" spans="1:7" ht="12.75">
      <c r="A74" s="26">
        <v>13</v>
      </c>
      <c r="B74" s="26"/>
      <c r="C74" s="27"/>
      <c r="D74" s="28"/>
      <c r="E74" s="27">
        <f t="shared" si="2"/>
        <v>0</v>
      </c>
      <c r="F74" s="27">
        <v>0</v>
      </c>
      <c r="G74" s="27">
        <f t="shared" si="3"/>
        <v>0</v>
      </c>
    </row>
    <row r="75" spans="1:7" ht="12.75">
      <c r="A75" s="26">
        <v>14</v>
      </c>
      <c r="B75" s="26"/>
      <c r="C75" s="27"/>
      <c r="D75" s="28"/>
      <c r="E75" s="27">
        <f t="shared" si="2"/>
        <v>0</v>
      </c>
      <c r="F75" s="27">
        <v>0</v>
      </c>
      <c r="G75" s="27">
        <f t="shared" si="3"/>
        <v>0</v>
      </c>
    </row>
    <row r="76" spans="1:7" ht="12.75">
      <c r="A76" s="26">
        <v>15</v>
      </c>
      <c r="B76" s="26"/>
      <c r="C76" s="27"/>
      <c r="D76" s="28"/>
      <c r="E76" s="27">
        <f t="shared" si="2"/>
        <v>0</v>
      </c>
      <c r="F76" s="27">
        <v>0</v>
      </c>
      <c r="G76" s="27">
        <f t="shared" si="3"/>
        <v>0</v>
      </c>
    </row>
    <row r="77" spans="1:7" ht="12.75">
      <c r="A77" s="26">
        <v>16</v>
      </c>
      <c r="B77" s="26"/>
      <c r="C77" s="27"/>
      <c r="D77" s="28"/>
      <c r="E77" s="27">
        <f t="shared" si="2"/>
        <v>0</v>
      </c>
      <c r="F77" s="27">
        <v>0</v>
      </c>
      <c r="G77" s="27">
        <f t="shared" si="3"/>
        <v>0</v>
      </c>
    </row>
    <row r="78" spans="1:7" ht="12.75">
      <c r="A78" s="26">
        <v>17</v>
      </c>
      <c r="B78" s="26"/>
      <c r="C78" s="27"/>
      <c r="D78" s="28"/>
      <c r="E78" s="27">
        <f aca="true" t="shared" si="4" ref="E78:E89">D78*C78</f>
        <v>0</v>
      </c>
      <c r="F78" s="27">
        <v>0</v>
      </c>
      <c r="G78" s="27">
        <f aca="true" t="shared" si="5" ref="G78:G93">E78-F78</f>
        <v>0</v>
      </c>
    </row>
    <row r="79" spans="1:7" ht="12.75">
      <c r="A79" s="26">
        <v>18</v>
      </c>
      <c r="B79" s="26"/>
      <c r="C79" s="27"/>
      <c r="D79" s="28"/>
      <c r="E79" s="27">
        <f t="shared" si="4"/>
        <v>0</v>
      </c>
      <c r="F79" s="27">
        <v>0</v>
      </c>
      <c r="G79" s="27">
        <f t="shared" si="5"/>
        <v>0</v>
      </c>
    </row>
    <row r="80" spans="1:7" ht="12.75">
      <c r="A80" s="26">
        <v>19</v>
      </c>
      <c r="B80" s="43"/>
      <c r="C80" s="27"/>
      <c r="D80" s="28"/>
      <c r="E80" s="27">
        <f t="shared" si="4"/>
        <v>0</v>
      </c>
      <c r="F80" s="27">
        <v>0</v>
      </c>
      <c r="G80" s="27">
        <f t="shared" si="5"/>
        <v>0</v>
      </c>
    </row>
    <row r="81" spans="1:7" ht="12.75">
      <c r="A81" s="26">
        <v>20</v>
      </c>
      <c r="B81" s="43"/>
      <c r="C81" s="44"/>
      <c r="D81" s="28"/>
      <c r="E81" s="27">
        <f t="shared" si="4"/>
        <v>0</v>
      </c>
      <c r="F81" s="27">
        <v>0</v>
      </c>
      <c r="G81" s="27">
        <f t="shared" si="5"/>
        <v>0</v>
      </c>
    </row>
    <row r="82" spans="1:7" ht="12.75">
      <c r="A82" s="26">
        <v>21</v>
      </c>
      <c r="B82" s="26"/>
      <c r="C82" s="27"/>
      <c r="D82" s="28"/>
      <c r="E82" s="27">
        <f t="shared" si="4"/>
        <v>0</v>
      </c>
      <c r="F82" s="27">
        <v>0</v>
      </c>
      <c r="G82" s="27">
        <f t="shared" si="5"/>
        <v>0</v>
      </c>
    </row>
    <row r="83" spans="1:7" ht="12.75">
      <c r="A83" s="26">
        <v>22</v>
      </c>
      <c r="B83" s="43"/>
      <c r="C83" s="44"/>
      <c r="D83" s="28"/>
      <c r="E83" s="27">
        <f t="shared" si="4"/>
        <v>0</v>
      </c>
      <c r="F83" s="27">
        <v>0</v>
      </c>
      <c r="G83" s="27">
        <f t="shared" si="5"/>
        <v>0</v>
      </c>
    </row>
    <row r="84" spans="1:7" ht="12.75">
      <c r="A84" s="26">
        <v>23</v>
      </c>
      <c r="B84" s="26"/>
      <c r="C84" s="27"/>
      <c r="D84" s="28"/>
      <c r="E84" s="27">
        <f t="shared" si="4"/>
        <v>0</v>
      </c>
      <c r="F84" s="27">
        <v>0</v>
      </c>
      <c r="G84" s="27">
        <f t="shared" si="5"/>
        <v>0</v>
      </c>
    </row>
    <row r="85" spans="1:7" ht="12.75">
      <c r="A85" s="26">
        <v>24</v>
      </c>
      <c r="B85" s="26"/>
      <c r="C85" s="27"/>
      <c r="D85" s="28"/>
      <c r="E85" s="27">
        <f t="shared" si="4"/>
        <v>0</v>
      </c>
      <c r="F85" s="27">
        <v>0</v>
      </c>
      <c r="G85" s="27">
        <f t="shared" si="5"/>
        <v>0</v>
      </c>
    </row>
    <row r="86" spans="1:7" ht="12.75">
      <c r="A86" s="26">
        <v>25</v>
      </c>
      <c r="B86" s="26"/>
      <c r="C86" s="27"/>
      <c r="D86" s="28"/>
      <c r="E86" s="27">
        <f t="shared" si="4"/>
        <v>0</v>
      </c>
      <c r="F86" s="27">
        <v>0</v>
      </c>
      <c r="G86" s="27">
        <f t="shared" si="5"/>
        <v>0</v>
      </c>
    </row>
    <row r="87" spans="1:7" ht="12.75">
      <c r="A87" s="26">
        <v>26</v>
      </c>
      <c r="B87" s="26"/>
      <c r="C87" s="27"/>
      <c r="D87" s="28"/>
      <c r="E87" s="27">
        <f t="shared" si="4"/>
        <v>0</v>
      </c>
      <c r="F87" s="27">
        <v>0</v>
      </c>
      <c r="G87" s="27">
        <f t="shared" si="5"/>
        <v>0</v>
      </c>
    </row>
    <row r="88" spans="1:7" ht="12.75">
      <c r="A88" s="26">
        <v>27</v>
      </c>
      <c r="B88" s="26"/>
      <c r="C88" s="27"/>
      <c r="D88" s="28"/>
      <c r="E88" s="27">
        <f t="shared" si="4"/>
        <v>0</v>
      </c>
      <c r="F88" s="27">
        <v>0</v>
      </c>
      <c r="G88" s="27">
        <f t="shared" si="5"/>
        <v>0</v>
      </c>
    </row>
    <row r="89" spans="1:7" ht="12.75">
      <c r="A89" s="26">
        <v>28</v>
      </c>
      <c r="B89" s="26"/>
      <c r="C89" s="27"/>
      <c r="D89" s="53"/>
      <c r="E89" s="27">
        <f t="shared" si="4"/>
        <v>0</v>
      </c>
      <c r="F89" s="27">
        <v>0</v>
      </c>
      <c r="G89" s="27">
        <f t="shared" si="5"/>
        <v>0</v>
      </c>
    </row>
    <row r="90" spans="1:7" ht="12.75">
      <c r="A90" s="26">
        <v>29</v>
      </c>
      <c r="B90" s="26"/>
      <c r="C90" s="27"/>
      <c r="D90" s="28"/>
      <c r="E90" s="27">
        <f aca="true" t="shared" si="6" ref="E90:E97">D90*C90</f>
        <v>0</v>
      </c>
      <c r="F90" s="27">
        <v>0</v>
      </c>
      <c r="G90" s="27">
        <f t="shared" si="5"/>
        <v>0</v>
      </c>
    </row>
    <row r="91" spans="1:7" ht="12.75">
      <c r="A91" s="26">
        <v>30</v>
      </c>
      <c r="B91" s="26"/>
      <c r="C91" s="27"/>
      <c r="D91" s="28"/>
      <c r="E91" s="27">
        <f t="shared" si="6"/>
        <v>0</v>
      </c>
      <c r="F91" s="27">
        <v>0</v>
      </c>
      <c r="G91" s="27">
        <f t="shared" si="5"/>
        <v>0</v>
      </c>
    </row>
    <row r="92" spans="1:7" ht="12.75">
      <c r="A92" s="26">
        <v>31</v>
      </c>
      <c r="B92" s="26"/>
      <c r="C92" s="27"/>
      <c r="D92" s="28"/>
      <c r="E92" s="27">
        <f t="shared" si="6"/>
        <v>0</v>
      </c>
      <c r="F92" s="27">
        <v>0</v>
      </c>
      <c r="G92" s="27">
        <f t="shared" si="5"/>
        <v>0</v>
      </c>
    </row>
    <row r="93" spans="1:7" ht="12.75">
      <c r="A93" s="26">
        <v>32</v>
      </c>
      <c r="B93" s="26"/>
      <c r="C93" s="27"/>
      <c r="D93" s="28"/>
      <c r="E93" s="27">
        <f t="shared" si="6"/>
        <v>0</v>
      </c>
      <c r="F93" s="27">
        <v>0</v>
      </c>
      <c r="G93" s="27">
        <f t="shared" si="5"/>
        <v>0</v>
      </c>
    </row>
    <row r="94" spans="1:7" ht="12.75">
      <c r="A94" s="26">
        <v>33</v>
      </c>
      <c r="B94" s="26"/>
      <c r="C94" s="27"/>
      <c r="D94" s="28"/>
      <c r="E94" s="27">
        <f t="shared" si="6"/>
        <v>0</v>
      </c>
      <c r="F94" s="27">
        <v>0</v>
      </c>
      <c r="G94" s="27">
        <f>E94-F94</f>
        <v>0</v>
      </c>
    </row>
    <row r="95" spans="1:7" ht="13.5" thickBot="1">
      <c r="A95" s="26">
        <v>34</v>
      </c>
      <c r="B95" s="26"/>
      <c r="C95" s="27"/>
      <c r="D95" s="28"/>
      <c r="E95" s="27">
        <f t="shared" si="6"/>
        <v>0</v>
      </c>
      <c r="F95" s="27">
        <v>0</v>
      </c>
      <c r="G95" s="27">
        <f>E95-F95</f>
        <v>0</v>
      </c>
    </row>
    <row r="96" spans="1:9" ht="13.5" thickBot="1">
      <c r="A96" s="47"/>
      <c r="B96" s="48" t="s">
        <v>52</v>
      </c>
      <c r="C96" s="49">
        <f>SUM(C62:C95)</f>
        <v>3339.49</v>
      </c>
      <c r="D96" s="52">
        <f>E96/C96</f>
        <v>1</v>
      </c>
      <c r="E96" s="49">
        <f>SUM(E62:E95)</f>
        <v>3339.49</v>
      </c>
      <c r="F96" s="49">
        <f>SUM(F62:F95)</f>
        <v>3339.49</v>
      </c>
      <c r="G96" s="49">
        <f>SUM(G62:G95)</f>
        <v>0</v>
      </c>
      <c r="I96" s="60"/>
    </row>
    <row r="97" spans="1:7" ht="12.75">
      <c r="A97" s="26"/>
      <c r="B97" s="26"/>
      <c r="C97" s="27"/>
      <c r="D97" s="28"/>
      <c r="E97" s="27">
        <f t="shared" si="6"/>
        <v>0</v>
      </c>
      <c r="F97" s="27">
        <v>0</v>
      </c>
      <c r="G97" s="27">
        <f>E97-F97</f>
        <v>0</v>
      </c>
    </row>
    <row r="98" spans="1:7" ht="13.5" thickBot="1">
      <c r="A98" s="45"/>
      <c r="B98" s="26" t="s">
        <v>51</v>
      </c>
      <c r="C98" s="27"/>
      <c r="D98" s="28"/>
      <c r="E98" s="27"/>
      <c r="F98" s="27"/>
      <c r="G98" s="27"/>
    </row>
    <row r="99" spans="1:7" ht="13.5" thickBot="1">
      <c r="A99" s="47"/>
      <c r="B99" s="48" t="s">
        <v>56</v>
      </c>
      <c r="C99" s="49">
        <f>C96+C58</f>
        <v>128790.48000000003</v>
      </c>
      <c r="D99" s="52">
        <f>E99/C99</f>
        <v>1</v>
      </c>
      <c r="E99" s="49">
        <f>E96+E58</f>
        <v>128790.48000000003</v>
      </c>
      <c r="F99" s="49">
        <f>F96+F58</f>
        <v>128790.48000000003</v>
      </c>
      <c r="G99" s="49">
        <f>G96+G58</f>
        <v>0</v>
      </c>
    </row>
    <row r="103" ht="12.75">
      <c r="E103" s="61"/>
    </row>
  </sheetData>
  <printOptions/>
  <pageMargins left="0.7480314960629921" right="0.2362204724409449" top="0.984251968503937" bottom="0.984251968503937" header="0.5118110236220472" footer="0.5118110236220472"/>
  <pageSetup horizontalDpi="300" verticalDpi="300" orientation="portrait" r:id="rId2"/>
  <headerFooter alignWithMargins="0">
    <oddHeader>&amp;LLarry O'Shaughnessy, architecte&amp;Rle 03 mars 2000</oddHeader>
    <oddFooter>&amp;Limprimé le: &amp;D&amp;C&amp;F&amp;Rp. &amp;P de &amp;N</oddFooter>
  </headerFooter>
  <rowBreaks count="1" manualBreakCount="1">
    <brk id="50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49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claim no. 01</dc:title>
  <dc:subject/>
  <dc:creator/>
  <cp:keywords/>
  <dc:description/>
  <cp:lastModifiedBy>Larry O'Shaughnessy</cp:lastModifiedBy>
  <cp:lastPrinted>2000-03-06T19:29:54Z</cp:lastPrinted>
  <dcterms:created xsi:type="dcterms:W3CDTF">1999-09-07T13:35:45Z</dcterms:created>
  <dcterms:modified xsi:type="dcterms:W3CDTF">2001-07-03T16:27:35Z</dcterms:modified>
  <cp:category/>
  <cp:version/>
  <cp:contentType/>
  <cp:contentStatus/>
</cp:coreProperties>
</file>